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abe\OneDrive\Ambiente de Trabalho\Fab_Chocolates_2024\"/>
    </mc:Choice>
  </mc:AlternateContent>
  <xr:revisionPtr revIDLastSave="0" documentId="13_ncr:1_{EC037E04-DE41-4A06-A488-4F94A21F3FC0}" xr6:coauthVersionLast="47" xr6:coauthVersionMax="47" xr10:uidLastSave="{00000000-0000-0000-0000-000000000000}"/>
  <bookViews>
    <workbookView xWindow="-108" yWindow="-108" windowWidth="23256" windowHeight="12456" tabRatio="626" xr2:uid="{8F7A0EFC-7716-421C-BD2E-06D9FF3C5904}"/>
  </bookViews>
  <sheets>
    <sheet name="1_Mercado" sheetId="8" r:id="rId1"/>
    <sheet name="2_Custos_Gerais" sheetId="3" r:id="rId2"/>
    <sheet name="3_Custo_MP_Chocolates" sheetId="4" r:id="rId3"/>
    <sheet name="4_Custos_Totais" sheetId="2" r:id="rId4"/>
    <sheet name="5_Vendas" sheetId="5" r:id="rId5"/>
    <sheet name="6_Resultados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2" l="1"/>
  <c r="C6" i="5" s="1"/>
  <c r="E6" i="5" s="1"/>
  <c r="D14" i="2"/>
  <c r="C5" i="5" s="1"/>
  <c r="E5" i="5" s="1"/>
  <c r="D13" i="2"/>
  <c r="C4" i="5" s="1"/>
  <c r="E4" i="5" s="1"/>
  <c r="C24" i="3"/>
  <c r="C20" i="2"/>
  <c r="F26" i="4"/>
  <c r="F17" i="4"/>
  <c r="F7" i="4"/>
  <c r="F6" i="4"/>
  <c r="F4" i="4"/>
  <c r="F5" i="4"/>
  <c r="C23" i="3"/>
  <c r="C22" i="3"/>
  <c r="C14" i="3"/>
  <c r="C15" i="3" s="1"/>
  <c r="E5" i="2" s="1"/>
  <c r="C5" i="3"/>
  <c r="C6" i="3" s="1"/>
  <c r="C7" i="3" s="1"/>
  <c r="C25" i="3" l="1"/>
  <c r="E6" i="2" s="1"/>
  <c r="D16" i="2"/>
  <c r="D20" i="2" s="1"/>
  <c r="E20" i="2" s="1"/>
  <c r="C8" i="3"/>
  <c r="E4" i="2" s="1"/>
  <c r="E7" i="5"/>
  <c r="C3" i="6" s="1"/>
  <c r="F8" i="4"/>
  <c r="E7" i="2" l="1"/>
  <c r="C6" i="6" s="1"/>
  <c r="F16" i="4"/>
  <c r="G18" i="4" s="1"/>
  <c r="G20" i="4" s="1"/>
  <c r="C14" i="2" s="1"/>
  <c r="E14" i="2" s="1"/>
  <c r="G9" i="4"/>
  <c r="G11" i="4" s="1"/>
  <c r="C13" i="2" s="1"/>
  <c r="E13" i="2" s="1"/>
  <c r="F25" i="4"/>
  <c r="G27" i="4" s="1"/>
  <c r="G29" i="4" s="1"/>
  <c r="C15" i="2" s="1"/>
  <c r="E15" i="2" s="1"/>
  <c r="E21" i="2" l="1"/>
  <c r="C4" i="6" s="1"/>
  <c r="C5" i="6" s="1"/>
  <c r="C7" i="6" s="1"/>
</calcChain>
</file>

<file path=xl/sharedStrings.xml><?xml version="1.0" encoding="utf-8"?>
<sst xmlns="http://schemas.openxmlformats.org/spreadsheetml/2006/main" count="103" uniqueCount="73">
  <si>
    <t>Q</t>
  </si>
  <si>
    <t>Mão-de-obra</t>
  </si>
  <si>
    <t>Outros Materiais</t>
  </si>
  <si>
    <t>Leite</t>
  </si>
  <si>
    <t>Trabalhador 1</t>
  </si>
  <si>
    <t>Trabalhador 2</t>
  </si>
  <si>
    <t>Juros Ano</t>
  </si>
  <si>
    <t>Financiamento</t>
  </si>
  <si>
    <t>Taxa de Juro (%)</t>
  </si>
  <si>
    <t xml:space="preserve">Comissões Bancárias com Financiamento </t>
  </si>
  <si>
    <t>Encargo Mensal com o Financiamento</t>
  </si>
  <si>
    <t>Taxa de Depreciação Anual</t>
  </si>
  <si>
    <t>Variável entre 1.000€ e 1.600€</t>
  </si>
  <si>
    <t>Segurança Social por Conta Empresa - 23,75%</t>
  </si>
  <si>
    <t>FCT e FGCT - 1%</t>
  </si>
  <si>
    <t>Seguro de Acidentes Trabalho e Doenças Profissionais - 2,1%</t>
  </si>
  <si>
    <t>Q Real Consumida(g)</t>
  </si>
  <si>
    <t>Preço por Kg</t>
  </si>
  <si>
    <t>Q Estimada(g)</t>
  </si>
  <si>
    <t>Número de Tabletes</t>
  </si>
  <si>
    <t>Chocolate:</t>
  </si>
  <si>
    <t>Frutos Vermelhos</t>
  </si>
  <si>
    <t>Preço/1</t>
  </si>
  <si>
    <t>Vendas</t>
  </si>
  <si>
    <t xml:space="preserve">Eletricidade </t>
  </si>
  <si>
    <t>Custo Unitário</t>
  </si>
  <si>
    <t>Q Produzida</t>
  </si>
  <si>
    <t>Custo Total</t>
  </si>
  <si>
    <t>Total dos Custos Fixos</t>
  </si>
  <si>
    <t>Total dos Custos Variávies</t>
  </si>
  <si>
    <t>Custos Variáveis Totais</t>
  </si>
  <si>
    <t>Margem Bruta</t>
  </si>
  <si>
    <t>Custos Fixos Totais</t>
  </si>
  <si>
    <t>Resultado Antes de Impostos</t>
  </si>
  <si>
    <t>Custo do Financiamento</t>
  </si>
  <si>
    <t>Custo Mensal com Mão-de-obra</t>
  </si>
  <si>
    <t>Juros ao Mês</t>
  </si>
  <si>
    <t>Custo da Depreciação das Máquinas</t>
  </si>
  <si>
    <t>Custo das Duas Máquinas</t>
  </si>
  <si>
    <t xml:space="preserve">Depreciação Mensal das Máquinas </t>
  </si>
  <si>
    <t>Depreciação Anual das Máquinas</t>
  </si>
  <si>
    <t>Custo com a Mão-de-obra</t>
  </si>
  <si>
    <t xml:space="preserve">Frutos Vermelhos </t>
  </si>
  <si>
    <t>Chocolate de Frutos Vermelhos</t>
  </si>
  <si>
    <t>Chocolate de Amêndoas</t>
  </si>
  <si>
    <t>Amêndoas</t>
  </si>
  <si>
    <t>Custo da Embalagem por Tablete</t>
  </si>
  <si>
    <t>Cacau em Pó</t>
  </si>
  <si>
    <t>Manteiga de Cacau</t>
  </si>
  <si>
    <t>Açúcar Refinado</t>
  </si>
  <si>
    <t xml:space="preserve">Leite em Pó </t>
  </si>
  <si>
    <t>Encargos com o Financiamento</t>
  </si>
  <si>
    <t>Depreciação das Máquinas</t>
  </si>
  <si>
    <t>Chocolate de Leite</t>
  </si>
  <si>
    <t>Chocolate de Leite - Base</t>
  </si>
  <si>
    <t>Água</t>
  </si>
  <si>
    <t>Taxa anual variável entre 7,5% e 12,89%</t>
  </si>
  <si>
    <t>Variável - 5% do Juro mensal</t>
  </si>
  <si>
    <t>Q (unidades/tabletes)</t>
  </si>
  <si>
    <t>Matéria-prima</t>
  </si>
  <si>
    <t>Q Real  x Preço</t>
  </si>
  <si>
    <t>Chocolate de Base - Choc. Leite</t>
  </si>
  <si>
    <t>Total  por Unidade</t>
  </si>
  <si>
    <t>Custos que variam com a quantidade produzida - Custos Variáveis</t>
  </si>
  <si>
    <t>Custos suportados independente da quantidade Produzida - Custos Fixos</t>
  </si>
  <si>
    <t>Demonstração de Resultados</t>
  </si>
  <si>
    <t>Subsidio de Alimentação</t>
  </si>
  <si>
    <t>Valor fixo por tablete de chocolate produzida</t>
  </si>
  <si>
    <t>Variável entre o salário mínimo nacional e 950€</t>
  </si>
  <si>
    <t>Subsídio de alimentação diário de 4,77€ e vinte dias úteis</t>
  </si>
  <si>
    <t>Custo de matéria-prima por Unidade de Tablete de Chocolate de Leite</t>
  </si>
  <si>
    <t>Custo de matéria-prima por Unidade de Tablete de Chocolate de Frutos Vermelhos</t>
  </si>
  <si>
    <t>Custo de matéria-prima por Unidade de Tablete de Chocolate de Amêndoas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</si>
</sst>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#,##0.00\ &quot;€&quot;"/>
    <numFmt numFmtId="165" formatCode="#,##0.000\ &quot;€&quot;;[Red]\-#,##0.000\ &quot;€&quot;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99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4" fillId="3" borderId="6" xfId="0" applyFont="1" applyFill="1" applyBorder="1" applyAlignment="1">
      <alignment horizontal="center"/>
    </xf>
    <xf numFmtId="0" fontId="4" fillId="0" borderId="8" xfId="0" applyFont="1" applyBorder="1"/>
    <xf numFmtId="0" fontId="4" fillId="0" borderId="10" xfId="0" applyFont="1" applyBorder="1"/>
    <xf numFmtId="164" fontId="1" fillId="0" borderId="0" xfId="0" applyNumberFormat="1" applyFont="1"/>
    <xf numFmtId="0" fontId="1" fillId="0" borderId="6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/>
    </xf>
    <xf numFmtId="164" fontId="2" fillId="0" borderId="20" xfId="0" applyNumberFormat="1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164" fontId="2" fillId="0" borderId="9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3" fontId="1" fillId="0" borderId="0" xfId="0" applyNumberFormat="1" applyFont="1" applyAlignment="1">
      <alignment horizontal="center"/>
    </xf>
    <xf numFmtId="164" fontId="2" fillId="2" borderId="9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164" fontId="2" fillId="0" borderId="21" xfId="0" applyNumberFormat="1" applyFont="1" applyBorder="1" applyAlignment="1">
      <alignment horizontal="center"/>
    </xf>
    <xf numFmtId="164" fontId="1" fillId="2" borderId="19" xfId="0" applyNumberFormat="1" applyFont="1" applyFill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7" xfId="0" applyFont="1" applyBorder="1"/>
    <xf numFmtId="0" fontId="2" fillId="0" borderId="5" xfId="0" applyFont="1" applyBorder="1" applyAlignment="1">
      <alignment horizontal="center"/>
    </xf>
    <xf numFmtId="164" fontId="2" fillId="0" borderId="5" xfId="0" applyNumberFormat="1" applyFont="1" applyBorder="1"/>
    <xf numFmtId="0" fontId="2" fillId="0" borderId="20" xfId="0" applyFont="1" applyBorder="1"/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left" indent="4"/>
    </xf>
    <xf numFmtId="164" fontId="2" fillId="0" borderId="0" xfId="0" applyNumberFormat="1" applyFont="1" applyAlignment="1">
      <alignment horizontal="center"/>
    </xf>
    <xf numFmtId="165" fontId="2" fillId="4" borderId="0" xfId="0" applyNumberFormat="1" applyFont="1" applyFill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/>
    <xf numFmtId="0" fontId="2" fillId="2" borderId="6" xfId="0" applyFont="1" applyFill="1" applyBorder="1" applyAlignment="1">
      <alignment horizontal="center"/>
    </xf>
    <xf numFmtId="8" fontId="2" fillId="2" borderId="6" xfId="0" applyNumberFormat="1" applyFont="1" applyFill="1" applyBorder="1" applyAlignment="1">
      <alignment horizontal="center"/>
    </xf>
    <xf numFmtId="164" fontId="1" fillId="2" borderId="18" xfId="0" applyNumberFormat="1" applyFont="1" applyFill="1" applyBorder="1"/>
    <xf numFmtId="164" fontId="2" fillId="0" borderId="0" xfId="0" applyNumberFormat="1" applyFont="1"/>
    <xf numFmtId="0" fontId="2" fillId="0" borderId="21" xfId="0" applyFont="1" applyBorder="1"/>
    <xf numFmtId="164" fontId="2" fillId="2" borderId="11" xfId="0" applyNumberFormat="1" applyFont="1" applyFill="1" applyBorder="1" applyAlignment="1">
      <alignment horizontal="center"/>
    </xf>
    <xf numFmtId="0" fontId="1" fillId="0" borderId="10" xfId="0" applyFont="1" applyBorder="1"/>
    <xf numFmtId="0" fontId="1" fillId="2" borderId="19" xfId="0" applyFont="1" applyFill="1" applyBorder="1"/>
    <xf numFmtId="164" fontId="1" fillId="2" borderId="19" xfId="0" applyNumberFormat="1" applyFont="1" applyFill="1" applyBorder="1"/>
    <xf numFmtId="0" fontId="2" fillId="4" borderId="6" xfId="0" applyFont="1" applyFill="1" applyBorder="1"/>
    <xf numFmtId="0" fontId="2" fillId="4" borderId="12" xfId="0" applyFont="1" applyFill="1" applyBorder="1"/>
    <xf numFmtId="0" fontId="2" fillId="4" borderId="14" xfId="0" applyFont="1" applyFill="1" applyBorder="1"/>
    <xf numFmtId="164" fontId="2" fillId="2" borderId="12" xfId="0" applyNumberFormat="1" applyFont="1" applyFill="1" applyBorder="1"/>
    <xf numFmtId="10" fontId="2" fillId="2" borderId="13" xfId="0" applyNumberFormat="1" applyFont="1" applyFill="1" applyBorder="1"/>
    <xf numFmtId="164" fontId="2" fillId="2" borderId="14" xfId="0" applyNumberFormat="1" applyFont="1" applyFill="1" applyBorder="1"/>
    <xf numFmtId="164" fontId="2" fillId="2" borderId="13" xfId="0" applyNumberFormat="1" applyFont="1" applyFill="1" applyBorder="1"/>
    <xf numFmtId="165" fontId="2" fillId="2" borderId="6" xfId="0" applyNumberFormat="1" applyFont="1" applyFill="1" applyBorder="1" applyAlignment="1">
      <alignment horizontal="center"/>
    </xf>
    <xf numFmtId="0" fontId="2" fillId="4" borderId="13" xfId="0" applyFont="1" applyFill="1" applyBorder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64" fontId="2" fillId="4" borderId="13" xfId="0" applyNumberFormat="1" applyFont="1" applyFill="1" applyBorder="1"/>
    <xf numFmtId="0" fontId="3" fillId="0" borderId="14" xfId="0" applyFont="1" applyBorder="1"/>
    <xf numFmtId="0" fontId="1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8" xfId="0" applyFont="1" applyBorder="1"/>
    <xf numFmtId="0" fontId="1" fillId="0" borderId="14" xfId="0" applyFont="1" applyBorder="1" applyAlignment="1">
      <alignment horizontal="center" vertical="center"/>
    </xf>
    <xf numFmtId="0" fontId="1" fillId="0" borderId="8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4" xfId="0" applyFont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164" fontId="2" fillId="4" borderId="12" xfId="0" applyNumberFormat="1" applyFont="1" applyFill="1" applyBorder="1" applyAlignment="1">
      <alignment horizontal="center"/>
    </xf>
    <xf numFmtId="164" fontId="2" fillId="4" borderId="13" xfId="0" applyNumberFormat="1" applyFont="1" applyFill="1" applyBorder="1" applyAlignment="1">
      <alignment horizontal="center"/>
    </xf>
    <xf numFmtId="164" fontId="2" fillId="4" borderId="14" xfId="0" applyNumberFormat="1" applyFont="1" applyFill="1" applyBorder="1" applyAlignment="1">
      <alignment horizontal="center"/>
    </xf>
    <xf numFmtId="164" fontId="2" fillId="2" borderId="12" xfId="0" applyNumberFormat="1" applyFont="1" applyFill="1" applyBorder="1" applyAlignment="1">
      <alignment horizontal="center"/>
    </xf>
    <xf numFmtId="164" fontId="2" fillId="2" borderId="13" xfId="0" applyNumberFormat="1" applyFont="1" applyFill="1" applyBorder="1" applyAlignment="1">
      <alignment horizontal="center"/>
    </xf>
    <xf numFmtId="164" fontId="2" fillId="2" borderId="14" xfId="0" applyNumberFormat="1" applyFont="1" applyFill="1" applyBorder="1" applyAlignment="1">
      <alignment horizontal="center"/>
    </xf>
    <xf numFmtId="164" fontId="2" fillId="2" borderId="6" xfId="0" applyNumberFormat="1" applyFont="1" applyFill="1" applyBorder="1" applyAlignment="1">
      <alignment horizontal="center"/>
    </xf>
    <xf numFmtId="164" fontId="2" fillId="4" borderId="6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164" fontId="2" fillId="3" borderId="6" xfId="0" applyNumberFormat="1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164" fontId="2" fillId="2" borderId="15" xfId="0" applyNumberFormat="1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10" fontId="2" fillId="3" borderId="6" xfId="0" applyNumberFormat="1" applyFont="1" applyFill="1" applyBorder="1"/>
    <xf numFmtId="0" fontId="1" fillId="5" borderId="8" xfId="0" applyFont="1" applyFill="1" applyBorder="1" applyAlignment="1">
      <alignment vertical="center"/>
    </xf>
    <xf numFmtId="0" fontId="1" fillId="5" borderId="14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left" indent="3"/>
    </xf>
    <xf numFmtId="0" fontId="1" fillId="2" borderId="17" xfId="0" applyFont="1" applyFill="1" applyBorder="1" applyAlignment="1">
      <alignment horizontal="left" indent="3"/>
    </xf>
    <xf numFmtId="0" fontId="1" fillId="2" borderId="18" xfId="0" applyFont="1" applyFill="1" applyBorder="1" applyAlignment="1">
      <alignment horizontal="left" indent="3"/>
    </xf>
    <xf numFmtId="0" fontId="1" fillId="2" borderId="16" xfId="0" applyFont="1" applyFill="1" applyBorder="1" applyAlignment="1">
      <alignment horizontal="left" indent="4"/>
    </xf>
    <xf numFmtId="0" fontId="1" fillId="2" borderId="17" xfId="0" applyFont="1" applyFill="1" applyBorder="1" applyAlignment="1">
      <alignment horizontal="left" indent="4"/>
    </xf>
    <xf numFmtId="0" fontId="1" fillId="2" borderId="18" xfId="0" applyFont="1" applyFill="1" applyBorder="1" applyAlignment="1">
      <alignment horizontal="left" indent="4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9900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60960</xdr:rowOff>
    </xdr:from>
    <xdr:to>
      <xdr:col>0</xdr:col>
      <xdr:colOff>900925</xdr:colOff>
      <xdr:row>0</xdr:row>
      <xdr:rowOff>913424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FC32A79-53B4-4437-9803-4CED1583EE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" y="60960"/>
          <a:ext cx="847585" cy="8524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60960</xdr:rowOff>
    </xdr:from>
    <xdr:to>
      <xdr:col>0</xdr:col>
      <xdr:colOff>900925</xdr:colOff>
      <xdr:row>0</xdr:row>
      <xdr:rowOff>913424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2A23215-505C-43CC-B79A-530FC33F8F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" y="60960"/>
          <a:ext cx="847585" cy="8524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53340</xdr:rowOff>
    </xdr:from>
    <xdr:to>
      <xdr:col>0</xdr:col>
      <xdr:colOff>900925</xdr:colOff>
      <xdr:row>0</xdr:row>
      <xdr:rowOff>905804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56EC6E7A-811B-4F54-B9DC-4AD611D06A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" y="53340"/>
          <a:ext cx="847585" cy="85246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53340</xdr:rowOff>
    </xdr:from>
    <xdr:to>
      <xdr:col>0</xdr:col>
      <xdr:colOff>900925</xdr:colOff>
      <xdr:row>0</xdr:row>
      <xdr:rowOff>905804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4BF13E2-6570-444C-B006-9FF9BF8128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" y="53340"/>
          <a:ext cx="847585" cy="85246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60960</xdr:rowOff>
    </xdr:from>
    <xdr:to>
      <xdr:col>0</xdr:col>
      <xdr:colOff>893305</xdr:colOff>
      <xdr:row>0</xdr:row>
      <xdr:rowOff>913424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6212F52B-CE92-432D-A175-487D554A9B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60960"/>
          <a:ext cx="847585" cy="85246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53340</xdr:rowOff>
    </xdr:from>
    <xdr:to>
      <xdr:col>0</xdr:col>
      <xdr:colOff>900925</xdr:colOff>
      <xdr:row>0</xdr:row>
      <xdr:rowOff>905804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B7A1F54-5385-4070-B5DC-E00CC87104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" y="53340"/>
          <a:ext cx="847585" cy="8524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B4172F-B790-4449-8D6E-A972172BB356}">
  <dimension ref="B1:C6"/>
  <sheetViews>
    <sheetView tabSelected="1" workbookViewId="0">
      <selection activeCell="C14" sqref="C14"/>
    </sheetView>
  </sheetViews>
  <sheetFormatPr defaultRowHeight="14.4" x14ac:dyDescent="0.3"/>
  <cols>
    <col min="1" max="1" width="13.77734375" customWidth="1"/>
    <col min="2" max="2" width="25" customWidth="1"/>
    <col min="3" max="3" width="31" customWidth="1"/>
  </cols>
  <sheetData>
    <row r="1" spans="2:3" ht="75" customHeight="1" thickBot="1" x14ac:dyDescent="0.35"/>
    <row r="2" spans="2:3" ht="36" customHeight="1" thickBot="1" x14ac:dyDescent="0.35">
      <c r="B2" s="90" t="s">
        <v>23</v>
      </c>
      <c r="C2" s="91"/>
    </row>
    <row r="3" spans="2:3" ht="19.95" customHeight="1" x14ac:dyDescent="0.35">
      <c r="B3" s="55" t="s">
        <v>20</v>
      </c>
      <c r="C3" s="86" t="s">
        <v>58</v>
      </c>
    </row>
    <row r="4" spans="2:3" ht="19.95" customHeight="1" x14ac:dyDescent="0.35">
      <c r="B4" s="4" t="s">
        <v>3</v>
      </c>
      <c r="C4" s="3"/>
    </row>
    <row r="5" spans="2:3" ht="19.95" customHeight="1" x14ac:dyDescent="0.35">
      <c r="B5" s="4" t="s">
        <v>21</v>
      </c>
      <c r="C5" s="3"/>
    </row>
    <row r="6" spans="2:3" ht="19.95" customHeight="1" x14ac:dyDescent="0.35">
      <c r="B6" s="5" t="s">
        <v>45</v>
      </c>
      <c r="C6" s="3"/>
    </row>
  </sheetData>
  <mergeCells count="1">
    <mergeCell ref="B2:C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B8C06-27F5-4AC7-BD54-F7A0F98E9355}">
  <dimension ref="B1:E25"/>
  <sheetViews>
    <sheetView workbookViewId="0">
      <selection activeCell="C4" sqref="C4"/>
    </sheetView>
  </sheetViews>
  <sheetFormatPr defaultRowHeight="15.6" x14ac:dyDescent="0.3"/>
  <cols>
    <col min="1" max="1" width="13.77734375" customWidth="1"/>
    <col min="2" max="2" width="49.6640625" style="2" customWidth="1"/>
    <col min="3" max="3" width="21.6640625" style="2" customWidth="1"/>
    <col min="4" max="4" width="3.33203125" style="2" customWidth="1"/>
    <col min="5" max="5" width="59.5546875" style="2" customWidth="1"/>
  </cols>
  <sheetData>
    <row r="1" spans="2:5" ht="75" customHeight="1" thickBot="1" x14ac:dyDescent="0.35"/>
    <row r="2" spans="2:5" s="2" customFormat="1" ht="25.95" customHeight="1" thickBot="1" x14ac:dyDescent="0.35">
      <c r="B2" s="92" t="s">
        <v>34</v>
      </c>
      <c r="C2" s="93"/>
      <c r="D2" s="93"/>
      <c r="E2" s="94"/>
    </row>
    <row r="3" spans="2:5" ht="19.95" customHeight="1" x14ac:dyDescent="0.3">
      <c r="B3" s="15" t="s">
        <v>7</v>
      </c>
      <c r="C3" s="54">
        <v>500000</v>
      </c>
    </row>
    <row r="4" spans="2:5" ht="19.95" customHeight="1" x14ac:dyDescent="0.3">
      <c r="B4" s="15" t="s">
        <v>8</v>
      </c>
      <c r="C4" s="87"/>
      <c r="E4" s="43" t="s">
        <v>56</v>
      </c>
    </row>
    <row r="5" spans="2:5" ht="19.95" customHeight="1" x14ac:dyDescent="0.3">
      <c r="B5" s="15" t="s">
        <v>6</v>
      </c>
      <c r="C5" s="49">
        <f>C3*C4</f>
        <v>0</v>
      </c>
    </row>
    <row r="6" spans="2:5" ht="19.95" customHeight="1" x14ac:dyDescent="0.3">
      <c r="B6" s="15" t="s">
        <v>36</v>
      </c>
      <c r="C6" s="49">
        <f>C5/12</f>
        <v>0</v>
      </c>
    </row>
    <row r="7" spans="2:5" ht="19.95" customHeight="1" x14ac:dyDescent="0.3">
      <c r="B7" s="33" t="s">
        <v>9</v>
      </c>
      <c r="C7" s="48">
        <f>0.05*C6</f>
        <v>0</v>
      </c>
      <c r="E7" s="43" t="s">
        <v>57</v>
      </c>
    </row>
    <row r="8" spans="2:5" ht="19.95" customHeight="1" thickBot="1" x14ac:dyDescent="0.35">
      <c r="B8" s="41" t="s">
        <v>10</v>
      </c>
      <c r="C8" s="42">
        <f>C6+C7</f>
        <v>0</v>
      </c>
    </row>
    <row r="9" spans="2:5" x14ac:dyDescent="0.3">
      <c r="C9" s="6"/>
    </row>
    <row r="10" spans="2:5" ht="16.2" thickBot="1" x14ac:dyDescent="0.35">
      <c r="C10" s="6"/>
    </row>
    <row r="11" spans="2:5" s="53" customFormat="1" ht="25.8" customHeight="1" thickBot="1" x14ac:dyDescent="0.35">
      <c r="B11" s="95" t="s">
        <v>37</v>
      </c>
      <c r="C11" s="96"/>
      <c r="D11" s="96"/>
      <c r="E11" s="97"/>
    </row>
    <row r="12" spans="2:5" ht="19.95" customHeight="1" x14ac:dyDescent="0.3">
      <c r="B12" s="15" t="s">
        <v>38</v>
      </c>
      <c r="C12" s="49">
        <v>500000</v>
      </c>
    </row>
    <row r="13" spans="2:5" ht="19.95" customHeight="1" x14ac:dyDescent="0.3">
      <c r="B13" s="15" t="s">
        <v>11</v>
      </c>
      <c r="C13" s="47">
        <v>0.125</v>
      </c>
    </row>
    <row r="14" spans="2:5" ht="19.95" customHeight="1" x14ac:dyDescent="0.3">
      <c r="B14" s="33" t="s">
        <v>40</v>
      </c>
      <c r="C14" s="48">
        <f>C12*C13</f>
        <v>62500</v>
      </c>
    </row>
    <row r="15" spans="2:5" ht="19.95" customHeight="1" thickBot="1" x14ac:dyDescent="0.35">
      <c r="B15" s="41" t="s">
        <v>39</v>
      </c>
      <c r="C15" s="42">
        <f>C14/12</f>
        <v>5208.333333333333</v>
      </c>
    </row>
    <row r="16" spans="2:5" x14ac:dyDescent="0.3">
      <c r="C16" s="6"/>
    </row>
    <row r="17" spans="2:5" ht="16.2" thickBot="1" x14ac:dyDescent="0.35"/>
    <row r="18" spans="2:5" s="52" customFormat="1" ht="25.95" customHeight="1" thickBot="1" x14ac:dyDescent="0.35">
      <c r="B18" s="95" t="s">
        <v>41</v>
      </c>
      <c r="C18" s="98"/>
      <c r="D18" s="96"/>
      <c r="E18" s="97"/>
    </row>
    <row r="19" spans="2:5" ht="19.95" customHeight="1" x14ac:dyDescent="0.3">
      <c r="B19" s="15" t="s">
        <v>4</v>
      </c>
      <c r="C19" s="80"/>
      <c r="E19" s="51" t="s">
        <v>68</v>
      </c>
    </row>
    <row r="20" spans="2:5" ht="19.95" customHeight="1" x14ac:dyDescent="0.3">
      <c r="B20" s="15" t="s">
        <v>5</v>
      </c>
      <c r="C20" s="80"/>
      <c r="E20" s="45" t="s">
        <v>12</v>
      </c>
    </row>
    <row r="21" spans="2:5" ht="19.95" customHeight="1" x14ac:dyDescent="0.3">
      <c r="B21" s="15" t="s">
        <v>66</v>
      </c>
      <c r="C21" s="49">
        <v>190.8</v>
      </c>
      <c r="E21" s="43" t="s">
        <v>69</v>
      </c>
    </row>
    <row r="22" spans="2:5" ht="19.95" customHeight="1" x14ac:dyDescent="0.3">
      <c r="B22" s="15" t="s">
        <v>13</v>
      </c>
      <c r="C22" s="49">
        <f>0.2375*(C19+C20)</f>
        <v>0</v>
      </c>
    </row>
    <row r="23" spans="2:5" ht="19.95" customHeight="1" x14ac:dyDescent="0.3">
      <c r="B23" s="15" t="s">
        <v>14</v>
      </c>
      <c r="C23" s="49">
        <f>0.01*(C19+C20)</f>
        <v>0</v>
      </c>
    </row>
    <row r="24" spans="2:5" ht="19.95" customHeight="1" x14ac:dyDescent="0.3">
      <c r="B24" s="33" t="s">
        <v>15</v>
      </c>
      <c r="C24" s="48">
        <f>0.05*(C19+C20)</f>
        <v>0</v>
      </c>
    </row>
    <row r="25" spans="2:5" ht="19.95" customHeight="1" thickBot="1" x14ac:dyDescent="0.35">
      <c r="B25" s="41" t="s">
        <v>35</v>
      </c>
      <c r="C25" s="42">
        <f>C19+C24+C23+C22+C20+C21</f>
        <v>190.8</v>
      </c>
    </row>
  </sheetData>
  <mergeCells count="3">
    <mergeCell ref="B2:E2"/>
    <mergeCell ref="B11:E11"/>
    <mergeCell ref="B18:E1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AF70F-C472-4C9A-84F6-84BE721F6749}">
  <dimension ref="B1:K29"/>
  <sheetViews>
    <sheetView topLeftCell="A26" workbookViewId="0">
      <selection activeCell="D4" sqref="D4:D7"/>
    </sheetView>
  </sheetViews>
  <sheetFormatPr defaultRowHeight="15.6" x14ac:dyDescent="0.3"/>
  <cols>
    <col min="1" max="1" width="13.77734375" customWidth="1"/>
    <col min="2" max="2" width="32.77734375" style="2" customWidth="1"/>
    <col min="3" max="4" width="15.77734375" style="9" customWidth="1"/>
    <col min="5" max="5" width="15.77734375" style="2" customWidth="1"/>
    <col min="6" max="6" width="15.77734375" style="9" customWidth="1"/>
    <col min="7" max="7" width="15.77734375" style="2" customWidth="1"/>
  </cols>
  <sheetData>
    <row r="1" spans="2:11" ht="75" customHeight="1" thickBot="1" x14ac:dyDescent="0.35"/>
    <row r="2" spans="2:11" s="2" customFormat="1" ht="25.95" customHeight="1" thickBot="1" x14ac:dyDescent="0.35">
      <c r="B2" s="95" t="s">
        <v>54</v>
      </c>
      <c r="C2" s="96"/>
      <c r="D2" s="96"/>
      <c r="E2" s="96"/>
      <c r="F2" s="96"/>
      <c r="G2" s="97"/>
    </row>
    <row r="3" spans="2:11" ht="37.950000000000003" customHeight="1" x14ac:dyDescent="0.3">
      <c r="B3" s="7" t="s">
        <v>59</v>
      </c>
      <c r="C3" s="10" t="s">
        <v>18</v>
      </c>
      <c r="D3" s="10" t="s">
        <v>16</v>
      </c>
      <c r="E3" s="10" t="s">
        <v>17</v>
      </c>
      <c r="F3" s="10" t="s">
        <v>60</v>
      </c>
      <c r="G3" s="28" t="s">
        <v>62</v>
      </c>
    </row>
    <row r="4" spans="2:11" ht="19.95" customHeight="1" x14ac:dyDescent="0.3">
      <c r="B4" s="11" t="s">
        <v>47</v>
      </c>
      <c r="C4" s="64">
        <v>400</v>
      </c>
      <c r="D4" s="67"/>
      <c r="E4" s="70">
        <v>4.9000000000000004</v>
      </c>
      <c r="F4" s="73">
        <f>D4/1000*E4</f>
        <v>0</v>
      </c>
      <c r="G4" s="12"/>
    </row>
    <row r="5" spans="2:11" ht="19.95" customHeight="1" x14ac:dyDescent="0.3">
      <c r="B5" s="13" t="s">
        <v>48</v>
      </c>
      <c r="C5" s="65">
        <v>250</v>
      </c>
      <c r="D5" s="68"/>
      <c r="E5" s="71">
        <v>8.6</v>
      </c>
      <c r="F5" s="74">
        <f>D5/1000*E5</f>
        <v>0</v>
      </c>
      <c r="G5" s="14"/>
    </row>
    <row r="6" spans="2:11" ht="19.95" customHeight="1" x14ac:dyDescent="0.3">
      <c r="B6" s="13" t="s">
        <v>49</v>
      </c>
      <c r="C6" s="65">
        <v>250</v>
      </c>
      <c r="D6" s="68"/>
      <c r="E6" s="71">
        <v>0.75</v>
      </c>
      <c r="F6" s="74">
        <f>D6/1000*E6</f>
        <v>0</v>
      </c>
      <c r="G6" s="14"/>
      <c r="K6" s="8"/>
    </row>
    <row r="7" spans="2:11" ht="19.95" customHeight="1" x14ac:dyDescent="0.3">
      <c r="B7" s="13" t="s">
        <v>50</v>
      </c>
      <c r="C7" s="66">
        <v>200</v>
      </c>
      <c r="D7" s="69"/>
      <c r="E7" s="72">
        <v>3.95</v>
      </c>
      <c r="F7" s="75">
        <f>D7/1000*E7</f>
        <v>0</v>
      </c>
      <c r="G7" s="14"/>
    </row>
    <row r="8" spans="2:11" ht="19.95" customHeight="1" x14ac:dyDescent="0.3">
      <c r="B8" s="15"/>
      <c r="F8" s="76">
        <f>F4+F5+F6+F7</f>
        <v>0</v>
      </c>
      <c r="G8" s="16"/>
    </row>
    <row r="9" spans="2:11" ht="19.95" customHeight="1" x14ac:dyDescent="0.3">
      <c r="B9" s="13" t="s">
        <v>19</v>
      </c>
      <c r="F9" s="17">
        <v>7</v>
      </c>
      <c r="G9" s="76">
        <f>F8/F9</f>
        <v>0</v>
      </c>
    </row>
    <row r="10" spans="2:11" ht="19.95" customHeight="1" x14ac:dyDescent="0.3">
      <c r="B10" s="19" t="s">
        <v>46</v>
      </c>
      <c r="C10" s="20"/>
      <c r="D10" s="20"/>
      <c r="E10" s="21"/>
      <c r="F10" s="20"/>
      <c r="G10" s="77">
        <v>0.03</v>
      </c>
    </row>
    <row r="11" spans="2:11" ht="19.95" customHeight="1" thickBot="1" x14ac:dyDescent="0.35">
      <c r="B11" s="99" t="s">
        <v>70</v>
      </c>
      <c r="C11" s="100"/>
      <c r="D11" s="100"/>
      <c r="E11" s="100"/>
      <c r="F11" s="101"/>
      <c r="G11" s="22">
        <f>G9+G10</f>
        <v>0.03</v>
      </c>
    </row>
    <row r="12" spans="2:11" ht="18" customHeight="1" x14ac:dyDescent="0.3">
      <c r="B12" s="1"/>
      <c r="C12" s="1"/>
      <c r="D12" s="1"/>
      <c r="E12" s="1"/>
      <c r="F12" s="1"/>
      <c r="G12" s="23"/>
    </row>
    <row r="13" spans="2:11" ht="16.2" thickBot="1" x14ac:dyDescent="0.35"/>
    <row r="14" spans="2:11" s="53" customFormat="1" ht="25.95" customHeight="1" thickBot="1" x14ac:dyDescent="0.35">
      <c r="B14" s="95" t="s">
        <v>43</v>
      </c>
      <c r="C14" s="96"/>
      <c r="D14" s="96"/>
      <c r="E14" s="96"/>
      <c r="F14" s="96"/>
      <c r="G14" s="97"/>
    </row>
    <row r="15" spans="2:11" ht="31.2" x14ac:dyDescent="0.3">
      <c r="B15" s="56" t="s">
        <v>59</v>
      </c>
      <c r="C15" s="57" t="s">
        <v>18</v>
      </c>
      <c r="D15" s="57" t="s">
        <v>16</v>
      </c>
      <c r="E15" s="57" t="s">
        <v>17</v>
      </c>
      <c r="F15" s="58" t="s">
        <v>60</v>
      </c>
      <c r="G15" s="58" t="s">
        <v>62</v>
      </c>
    </row>
    <row r="16" spans="2:11" ht="19.95" customHeight="1" x14ac:dyDescent="0.3">
      <c r="B16" s="24" t="s">
        <v>61</v>
      </c>
      <c r="C16" s="25"/>
      <c r="D16" s="25"/>
      <c r="E16" s="26"/>
      <c r="F16" s="76">
        <f>F8</f>
        <v>0</v>
      </c>
      <c r="G16" s="27"/>
    </row>
    <row r="17" spans="2:7" ht="19.95" customHeight="1" x14ac:dyDescent="0.3">
      <c r="B17" s="15" t="s">
        <v>42</v>
      </c>
      <c r="C17" s="78">
        <v>400</v>
      </c>
      <c r="D17" s="79"/>
      <c r="E17" s="77">
        <v>4.8</v>
      </c>
      <c r="F17" s="76">
        <f>D17/1000*E17</f>
        <v>0</v>
      </c>
      <c r="G17" s="16"/>
    </row>
    <row r="18" spans="2:7" ht="19.95" customHeight="1" x14ac:dyDescent="0.3">
      <c r="B18" s="13" t="s">
        <v>19</v>
      </c>
      <c r="F18" s="17">
        <v>8</v>
      </c>
      <c r="G18" s="76">
        <f>(F17+F16)/F18</f>
        <v>0</v>
      </c>
    </row>
    <row r="19" spans="2:7" ht="19.95" customHeight="1" x14ac:dyDescent="0.3">
      <c r="B19" s="19" t="s">
        <v>46</v>
      </c>
      <c r="C19" s="20"/>
      <c r="D19" s="20"/>
      <c r="E19" s="21"/>
      <c r="F19" s="20"/>
      <c r="G19" s="77">
        <v>0.03</v>
      </c>
    </row>
    <row r="20" spans="2:7" ht="19.95" customHeight="1" thickBot="1" x14ac:dyDescent="0.35">
      <c r="B20" s="99" t="s">
        <v>71</v>
      </c>
      <c r="C20" s="100"/>
      <c r="D20" s="100"/>
      <c r="E20" s="100"/>
      <c r="F20" s="101"/>
      <c r="G20" s="22">
        <f>G18+G19</f>
        <v>0.03</v>
      </c>
    </row>
    <row r="21" spans="2:7" ht="18" customHeight="1" x14ac:dyDescent="0.3">
      <c r="B21" s="1"/>
      <c r="C21" s="1"/>
      <c r="D21" s="1"/>
      <c r="E21" s="1"/>
      <c r="F21" s="1"/>
      <c r="G21" s="23"/>
    </row>
    <row r="22" spans="2:7" ht="16.2" thickBot="1" x14ac:dyDescent="0.35"/>
    <row r="23" spans="2:7" s="2" customFormat="1" ht="25.95" customHeight="1" thickBot="1" x14ac:dyDescent="0.35">
      <c r="B23" s="95" t="s">
        <v>44</v>
      </c>
      <c r="C23" s="96"/>
      <c r="D23" s="96"/>
      <c r="E23" s="96"/>
      <c r="F23" s="96"/>
      <c r="G23" s="97"/>
    </row>
    <row r="24" spans="2:7" ht="31.2" x14ac:dyDescent="0.3">
      <c r="B24" s="7" t="s">
        <v>59</v>
      </c>
      <c r="C24" s="10" t="s">
        <v>18</v>
      </c>
      <c r="D24" s="10" t="s">
        <v>16</v>
      </c>
      <c r="E24" s="10" t="s">
        <v>17</v>
      </c>
      <c r="F24" s="10" t="s">
        <v>60</v>
      </c>
      <c r="G24" s="28" t="s">
        <v>62</v>
      </c>
    </row>
    <row r="25" spans="2:7" ht="19.95" customHeight="1" x14ac:dyDescent="0.3">
      <c r="B25" s="24" t="s">
        <v>61</v>
      </c>
      <c r="C25" s="25"/>
      <c r="D25" s="25"/>
      <c r="E25" s="26"/>
      <c r="F25" s="76">
        <f>F8</f>
        <v>0</v>
      </c>
      <c r="G25" s="27"/>
    </row>
    <row r="26" spans="2:7" ht="19.95" customHeight="1" x14ac:dyDescent="0.3">
      <c r="B26" s="15" t="s">
        <v>45</v>
      </c>
      <c r="C26" s="78">
        <v>600</v>
      </c>
      <c r="D26" s="79"/>
      <c r="E26" s="77">
        <v>4.0999999999999996</v>
      </c>
      <c r="F26" s="76">
        <f>D26/1000*E26</f>
        <v>0</v>
      </c>
      <c r="G26" s="16"/>
    </row>
    <row r="27" spans="2:7" ht="19.95" customHeight="1" x14ac:dyDescent="0.3">
      <c r="B27" s="13" t="s">
        <v>19</v>
      </c>
      <c r="F27" s="17">
        <v>9</v>
      </c>
      <c r="G27" s="76">
        <f>(F26+F25)/F27</f>
        <v>0</v>
      </c>
    </row>
    <row r="28" spans="2:7" ht="19.95" customHeight="1" x14ac:dyDescent="0.3">
      <c r="B28" s="19" t="s">
        <v>46</v>
      </c>
      <c r="C28" s="20"/>
      <c r="D28" s="20"/>
      <c r="E28" s="21"/>
      <c r="F28" s="20"/>
      <c r="G28" s="77">
        <v>0.03</v>
      </c>
    </row>
    <row r="29" spans="2:7" ht="19.95" customHeight="1" thickBot="1" x14ac:dyDescent="0.35">
      <c r="B29" s="99" t="s">
        <v>72</v>
      </c>
      <c r="C29" s="100"/>
      <c r="D29" s="100"/>
      <c r="E29" s="100"/>
      <c r="F29" s="101"/>
      <c r="G29" s="22">
        <f>G27+G28</f>
        <v>0.03</v>
      </c>
    </row>
  </sheetData>
  <mergeCells count="6">
    <mergeCell ref="B29:F29"/>
    <mergeCell ref="B14:G14"/>
    <mergeCell ref="B2:G2"/>
    <mergeCell ref="B23:G23"/>
    <mergeCell ref="B11:F11"/>
    <mergeCell ref="B20:F20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62174B-0904-4CF4-A3AE-6D7BDE420DF2}">
  <dimension ref="B1:G21"/>
  <sheetViews>
    <sheetView topLeftCell="A12" workbookViewId="0">
      <selection activeCell="D27" sqref="D27"/>
    </sheetView>
  </sheetViews>
  <sheetFormatPr defaultRowHeight="15.6" x14ac:dyDescent="0.3"/>
  <cols>
    <col min="1" max="1" width="13.77734375" customWidth="1"/>
    <col min="2" max="2" width="36.33203125" style="2" customWidth="1"/>
    <col min="3" max="5" width="20.77734375" style="2" customWidth="1"/>
    <col min="6" max="6" width="2.33203125" customWidth="1"/>
    <col min="7" max="7" width="51.109375" customWidth="1"/>
  </cols>
  <sheetData>
    <row r="1" spans="2:5" ht="75" customHeight="1" thickBot="1" x14ac:dyDescent="0.35"/>
    <row r="2" spans="2:5" s="52" customFormat="1" ht="25.95" customHeight="1" thickBot="1" x14ac:dyDescent="0.35">
      <c r="B2" s="95" t="s">
        <v>64</v>
      </c>
      <c r="C2" s="96"/>
      <c r="D2" s="96"/>
      <c r="E2" s="97"/>
    </row>
    <row r="3" spans="2:5" ht="19.95" customHeight="1" x14ac:dyDescent="0.3">
      <c r="B3" s="61"/>
      <c r="C3" s="62"/>
      <c r="D3" s="62"/>
      <c r="E3" s="63" t="s">
        <v>27</v>
      </c>
    </row>
    <row r="4" spans="2:5" ht="19.95" customHeight="1" x14ac:dyDescent="0.3">
      <c r="B4" s="15" t="s">
        <v>51</v>
      </c>
      <c r="C4" s="37"/>
      <c r="E4" s="46">
        <f>'2_Custos_Gerais'!C8</f>
        <v>0</v>
      </c>
    </row>
    <row r="5" spans="2:5" ht="19.95" customHeight="1" x14ac:dyDescent="0.3">
      <c r="B5" s="15" t="s">
        <v>52</v>
      </c>
      <c r="C5" s="37"/>
      <c r="E5" s="49">
        <f>'2_Custos_Gerais'!C15</f>
        <v>5208.333333333333</v>
      </c>
    </row>
    <row r="6" spans="2:5" ht="19.95" customHeight="1" x14ac:dyDescent="0.3">
      <c r="B6" s="33" t="s">
        <v>1</v>
      </c>
      <c r="C6" s="38"/>
      <c r="D6" s="38"/>
      <c r="E6" s="48">
        <f>'2_Custos_Gerais'!C25</f>
        <v>190.8</v>
      </c>
    </row>
    <row r="7" spans="2:5" ht="19.95" customHeight="1" thickBot="1" x14ac:dyDescent="0.35">
      <c r="B7" s="102" t="s">
        <v>28</v>
      </c>
      <c r="C7" s="103"/>
      <c r="D7" s="104"/>
      <c r="E7" s="36">
        <f>E4+E5+E6</f>
        <v>5399.1333333333332</v>
      </c>
    </row>
    <row r="8" spans="2:5" x14ac:dyDescent="0.3">
      <c r="B8" s="29"/>
      <c r="E8" s="6"/>
    </row>
    <row r="9" spans="2:5" x14ac:dyDescent="0.3">
      <c r="B9" s="29"/>
      <c r="E9" s="6"/>
    </row>
    <row r="10" spans="2:5" ht="16.2" thickBot="1" x14ac:dyDescent="0.35"/>
    <row r="11" spans="2:5" s="52" customFormat="1" ht="25.95" customHeight="1" thickBot="1" x14ac:dyDescent="0.35">
      <c r="B11" s="95" t="s">
        <v>63</v>
      </c>
      <c r="C11" s="96"/>
      <c r="D11" s="96"/>
      <c r="E11" s="97"/>
    </row>
    <row r="12" spans="2:5" ht="19.95" customHeight="1" x14ac:dyDescent="0.3">
      <c r="B12" s="59"/>
      <c r="C12" s="60" t="s">
        <v>25</v>
      </c>
      <c r="D12" s="60" t="s">
        <v>26</v>
      </c>
      <c r="E12" s="60" t="s">
        <v>27</v>
      </c>
    </row>
    <row r="13" spans="2:5" ht="19.95" customHeight="1" x14ac:dyDescent="0.3">
      <c r="B13" s="15" t="s">
        <v>53</v>
      </c>
      <c r="C13" s="73">
        <f>'3_Custo_MP_Chocolates'!G11</f>
        <v>0.03</v>
      </c>
      <c r="D13" s="81">
        <f>'1_Mercado'!C4</f>
        <v>0</v>
      </c>
      <c r="E13" s="73">
        <f>C13*D13</f>
        <v>0</v>
      </c>
    </row>
    <row r="14" spans="2:5" ht="19.95" customHeight="1" x14ac:dyDescent="0.3">
      <c r="B14" s="15" t="s">
        <v>43</v>
      </c>
      <c r="C14" s="74">
        <f>'3_Custo_MP_Chocolates'!G20</f>
        <v>0.03</v>
      </c>
      <c r="D14" s="82">
        <f>'1_Mercado'!C5</f>
        <v>0</v>
      </c>
      <c r="E14" s="74">
        <f t="shared" ref="E14:E15" si="0">C14*D14</f>
        <v>0</v>
      </c>
    </row>
    <row r="15" spans="2:5" ht="19.95" customHeight="1" x14ac:dyDescent="0.3">
      <c r="B15" s="15" t="s">
        <v>44</v>
      </c>
      <c r="C15" s="75">
        <f>'3_Custo_MP_Chocolates'!G29</f>
        <v>0.03</v>
      </c>
      <c r="D15" s="83">
        <f>'1_Mercado'!C6</f>
        <v>0</v>
      </c>
      <c r="E15" s="75">
        <f t="shared" si="0"/>
        <v>0</v>
      </c>
    </row>
    <row r="16" spans="2:5" ht="19.95" customHeight="1" x14ac:dyDescent="0.3">
      <c r="B16" s="15"/>
      <c r="C16" s="30"/>
      <c r="D16" s="34">
        <f>D13+D14+D15</f>
        <v>0</v>
      </c>
      <c r="E16" s="14"/>
    </row>
    <row r="17" spans="2:7" ht="19.95" customHeight="1" x14ac:dyDescent="0.3">
      <c r="B17" s="15" t="s">
        <v>24</v>
      </c>
      <c r="C17" s="31">
        <v>5.5E-2</v>
      </c>
      <c r="D17" s="9"/>
      <c r="E17" s="32"/>
      <c r="G17" s="44" t="s">
        <v>67</v>
      </c>
    </row>
    <row r="18" spans="2:7" ht="19.95" customHeight="1" x14ac:dyDescent="0.3">
      <c r="B18" s="15" t="s">
        <v>55</v>
      </c>
      <c r="C18" s="31">
        <v>0.02</v>
      </c>
      <c r="D18" s="9"/>
      <c r="E18" s="32"/>
      <c r="G18" s="51" t="s">
        <v>67</v>
      </c>
    </row>
    <row r="19" spans="2:7" ht="19.95" customHeight="1" x14ac:dyDescent="0.3">
      <c r="B19" s="15" t="s">
        <v>2</v>
      </c>
      <c r="C19" s="31">
        <v>1.4999999999999999E-2</v>
      </c>
      <c r="D19" s="9"/>
      <c r="E19" s="32"/>
      <c r="G19" s="45" t="s">
        <v>67</v>
      </c>
    </row>
    <row r="20" spans="2:7" ht="19.95" customHeight="1" x14ac:dyDescent="0.3">
      <c r="B20" s="33"/>
      <c r="C20" s="50">
        <f>C17+C18+C19</f>
        <v>0.09</v>
      </c>
      <c r="D20" s="34">
        <f>D16</f>
        <v>0</v>
      </c>
      <c r="E20" s="35">
        <f>C20*D20</f>
        <v>0</v>
      </c>
    </row>
    <row r="21" spans="2:7" ht="19.95" customHeight="1" thickBot="1" x14ac:dyDescent="0.35">
      <c r="B21" s="105" t="s">
        <v>29</v>
      </c>
      <c r="C21" s="106"/>
      <c r="D21" s="107"/>
      <c r="E21" s="22">
        <f>E13+E14+E15+E20</f>
        <v>0</v>
      </c>
    </row>
  </sheetData>
  <mergeCells count="4">
    <mergeCell ref="B2:E2"/>
    <mergeCell ref="B11:E11"/>
    <mergeCell ref="B7:D7"/>
    <mergeCell ref="B21:D2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53CA3-7088-42F6-8150-12386287825E}">
  <dimension ref="B1:E7"/>
  <sheetViews>
    <sheetView workbookViewId="0">
      <selection activeCell="C9" sqref="C9"/>
    </sheetView>
  </sheetViews>
  <sheetFormatPr defaultRowHeight="15.6" x14ac:dyDescent="0.3"/>
  <cols>
    <col min="1" max="1" width="13.77734375" customWidth="1"/>
    <col min="2" max="2" width="21.5546875" style="2" customWidth="1"/>
    <col min="3" max="5" width="20.77734375" style="2" customWidth="1"/>
  </cols>
  <sheetData>
    <row r="1" spans="2:5" ht="75" customHeight="1" thickBot="1" x14ac:dyDescent="0.35"/>
    <row r="2" spans="2:5" ht="25.95" customHeight="1" thickBot="1" x14ac:dyDescent="0.35">
      <c r="B2" s="92" t="s">
        <v>23</v>
      </c>
      <c r="C2" s="93"/>
      <c r="D2" s="93"/>
      <c r="E2" s="94"/>
    </row>
    <row r="3" spans="2:5" s="52" customFormat="1" ht="25.95" customHeight="1" x14ac:dyDescent="0.3">
      <c r="B3" s="88" t="s">
        <v>20</v>
      </c>
      <c r="C3" s="89" t="s">
        <v>0</v>
      </c>
      <c r="D3" s="89" t="s">
        <v>22</v>
      </c>
      <c r="E3" s="89" t="s">
        <v>23</v>
      </c>
    </row>
    <row r="4" spans="2:5" ht="19.95" customHeight="1" x14ac:dyDescent="0.3">
      <c r="B4" s="15" t="s">
        <v>3</v>
      </c>
      <c r="C4" s="81">
        <f>'4_Custos_Totais'!D13</f>
        <v>0</v>
      </c>
      <c r="D4" s="70">
        <v>2</v>
      </c>
      <c r="E4" s="18">
        <f>C4*D4</f>
        <v>0</v>
      </c>
    </row>
    <row r="5" spans="2:5" ht="19.95" customHeight="1" x14ac:dyDescent="0.3">
      <c r="B5" s="15" t="s">
        <v>21</v>
      </c>
      <c r="C5" s="82">
        <f>'4_Custos_Totais'!D14</f>
        <v>0</v>
      </c>
      <c r="D5" s="71">
        <v>3.5</v>
      </c>
      <c r="E5" s="18">
        <f>C5*D5</f>
        <v>0</v>
      </c>
    </row>
    <row r="6" spans="2:5" ht="19.95" customHeight="1" x14ac:dyDescent="0.3">
      <c r="B6" s="33" t="s">
        <v>45</v>
      </c>
      <c r="C6" s="83">
        <f>'4_Custos_Totais'!D15</f>
        <v>0</v>
      </c>
      <c r="D6" s="72">
        <v>3</v>
      </c>
      <c r="E6" s="39">
        <f>C6*D6</f>
        <v>0</v>
      </c>
    </row>
    <row r="7" spans="2:5" ht="19.95" customHeight="1" thickBot="1" x14ac:dyDescent="0.35">
      <c r="E7" s="22">
        <f>E4+E5+E6</f>
        <v>0</v>
      </c>
    </row>
  </sheetData>
  <mergeCells count="1">
    <mergeCell ref="B2:E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85DA7-BC16-46FD-BF7D-5DACE25FB4A7}">
  <dimension ref="B1:O16"/>
  <sheetViews>
    <sheetView topLeftCell="A13" workbookViewId="0">
      <selection activeCell="K28" sqref="K28"/>
    </sheetView>
  </sheetViews>
  <sheetFormatPr defaultRowHeight="15.6" x14ac:dyDescent="0.3"/>
  <cols>
    <col min="1" max="1" width="13.77734375" customWidth="1"/>
    <col min="2" max="2" width="34.88671875" style="2" customWidth="1"/>
    <col min="3" max="3" width="23.33203125" style="2" customWidth="1"/>
  </cols>
  <sheetData>
    <row r="1" spans="2:15" ht="75" customHeight="1" thickBot="1" x14ac:dyDescent="0.35"/>
    <row r="2" spans="2:15" ht="25.95" customHeight="1" thickBot="1" x14ac:dyDescent="0.35">
      <c r="B2" s="90" t="s">
        <v>65</v>
      </c>
      <c r="C2" s="91"/>
    </row>
    <row r="3" spans="2:15" ht="19.95" customHeight="1" x14ac:dyDescent="0.3">
      <c r="B3" s="15" t="s">
        <v>23</v>
      </c>
      <c r="C3" s="84">
        <f>'5_Vendas'!E7</f>
        <v>0</v>
      </c>
    </row>
    <row r="4" spans="2:15" ht="19.95" customHeight="1" x14ac:dyDescent="0.3">
      <c r="B4" s="15" t="s">
        <v>30</v>
      </c>
      <c r="C4" s="74">
        <f>'4_Custos_Totais'!E21</f>
        <v>0</v>
      </c>
    </row>
    <row r="5" spans="2:15" ht="19.95" customHeight="1" x14ac:dyDescent="0.3">
      <c r="B5" s="15" t="s">
        <v>31</v>
      </c>
      <c r="C5" s="73">
        <f>C3-C4</f>
        <v>0</v>
      </c>
    </row>
    <row r="6" spans="2:15" ht="19.95" customHeight="1" x14ac:dyDescent="0.3">
      <c r="B6" s="15" t="s">
        <v>32</v>
      </c>
      <c r="C6" s="74">
        <f>'4_Custos_Totais'!E7</f>
        <v>5399.1333333333332</v>
      </c>
    </row>
    <row r="7" spans="2:15" ht="19.95" customHeight="1" x14ac:dyDescent="0.3">
      <c r="B7" s="40" t="s">
        <v>33</v>
      </c>
      <c r="C7" s="85">
        <f>C5-C6</f>
        <v>-5399.1333333333332</v>
      </c>
    </row>
    <row r="16" spans="2:15" ht="13.2" customHeight="1" x14ac:dyDescent="0.3">
      <c r="O16" s="2"/>
    </row>
  </sheetData>
  <mergeCells count="1">
    <mergeCell ref="B2:C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6</vt:i4>
      </vt:variant>
    </vt:vector>
  </HeadingPairs>
  <TitlesOfParts>
    <vt:vector size="6" baseType="lpstr">
      <vt:lpstr>1_Mercado</vt:lpstr>
      <vt:lpstr>2_Custos_Gerais</vt:lpstr>
      <vt:lpstr>3_Custo_MP_Chocolates</vt:lpstr>
      <vt:lpstr>4_Custos_Totais</vt:lpstr>
      <vt:lpstr>5_Vendas</vt:lpstr>
      <vt:lpstr>6_Resultados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 Oliveira</dc:creator>
  <cp:lastModifiedBy>Isabel M. M. Oliveira</cp:lastModifiedBy>
  <dcterms:created xsi:type="dcterms:W3CDTF">2023-03-31T22:20:06Z</dcterms:created>
  <dcterms:modified xsi:type="dcterms:W3CDTF">2024-03-28T12:19:04Z</dcterms:modified>
</cp:coreProperties>
</file>